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'!$4:$7</definedName>
  </definedNames>
  <calcPr fullCalcOnLoad="1"/>
</workbook>
</file>

<file path=xl/sharedStrings.xml><?xml version="1.0" encoding="utf-8"?>
<sst xmlns="http://schemas.openxmlformats.org/spreadsheetml/2006/main" count="40" uniqueCount="37">
  <si>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</si>
  <si>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</si>
  <si>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</si>
  <si>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</si>
  <si>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</si>
  <si>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</si>
  <si>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Presedinte Director general</t>
  </si>
  <si>
    <t>dr Alexandra Stan</t>
  </si>
  <si>
    <t>Amadis SRL Moreni</t>
  </si>
  <si>
    <t>Almina Trading SRL Tgv.</t>
  </si>
  <si>
    <t>Promed System SRL Tgv</t>
  </si>
  <si>
    <t>Biomedica SRL Tgv</t>
  </si>
  <si>
    <t>Diamed SRL Pucioasa</t>
  </si>
  <si>
    <t>Euda Medical SRL Moreni</t>
  </si>
  <si>
    <t>SCM C.Davila Tgv</t>
  </si>
  <si>
    <t>Eurotop Medical Center SRL Tgv</t>
  </si>
  <si>
    <t>SCM dr Vasilescu Moreni</t>
  </si>
  <si>
    <t>Director ex.al Directiei economice</t>
  </si>
  <si>
    <t>Medalex SRL Gaesti</t>
  </si>
  <si>
    <t>Intocmit</t>
  </si>
  <si>
    <t>ec Briceag C.tin</t>
  </si>
  <si>
    <t>Criteriul de calitate(50%)</t>
  </si>
  <si>
    <t xml:space="preserve">Total suma contractata  </t>
  </si>
  <si>
    <t>Criteriul evaluare resurse(50%)</t>
  </si>
  <si>
    <t>Director ex.al directiei relatii contractuale</t>
  </si>
  <si>
    <t>jr.dr.Cornel Craciun</t>
  </si>
  <si>
    <t>Sef Serv.Relatii cu furnizorii</t>
  </si>
  <si>
    <t>indeplinirea cerintelor pt.calitate si competenta</t>
  </si>
  <si>
    <t>part.la sch.de intercomparare</t>
  </si>
  <si>
    <t>Spitalul jud.de urgenta Tgv.</t>
  </si>
  <si>
    <t>ec.Georgeta Ionita</t>
  </si>
  <si>
    <t>Ciprosyl Med SRL Titu</t>
  </si>
  <si>
    <t>CMI dr Ilie Constantinescu O. Tgv</t>
  </si>
  <si>
    <t>CMI dr.Cosmiuc L.Tgv</t>
  </si>
  <si>
    <t>ec Niculina Sandu</t>
  </si>
  <si>
    <r>
      <t>Lista furnizorilor de analize medicale de laborator din jud.Dambovita si sumele repartizate pentru octombrie-decembrie</t>
    </r>
    <r>
      <rPr>
        <sz val="10"/>
        <rFont val="Times New Roman"/>
        <family val="1"/>
      </rPr>
      <t xml:space="preserve"> 2014,din sumele suplimentate conform adresei CNAS nr.P 8594/17.10.2014,utilizand criteriile din anexa 19 la Ordinul MS/CNAS nr.619/360/2014</t>
    </r>
  </si>
  <si>
    <t>24.10.2014</t>
  </si>
</sst>
</file>

<file path=xl/styles.xml><?xml version="1.0" encoding="utf-8"?>
<styleSheet xmlns="http://schemas.openxmlformats.org/spreadsheetml/2006/main">
  <numFmts count="3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/>
    </xf>
    <xf numFmtId="4" fontId="1" fillId="36" borderId="12" xfId="0" applyNumberFormat="1" applyFont="1" applyFill="1" applyBorder="1" applyAlignment="1">
      <alignment vertical="top" wrapText="1"/>
    </xf>
    <xf numFmtId="3" fontId="2" fillId="36" borderId="11" xfId="0" applyNumberFormat="1" applyFont="1" applyFill="1" applyBorder="1" applyAlignment="1">
      <alignment horizontal="right" vertical="top" wrapText="1"/>
    </xf>
    <xf numFmtId="4" fontId="1" fillId="36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1" fillId="0" borderId="13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vertical="center" wrapText="1"/>
    </xf>
    <xf numFmtId="0" fontId="0" fillId="35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35" borderId="16" xfId="0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justify"/>
    </xf>
    <xf numFmtId="2" fontId="1" fillId="33" borderId="10" xfId="0" applyNumberFormat="1" applyFont="1" applyFill="1" applyBorder="1" applyAlignment="1">
      <alignment vertical="top" wrapText="1"/>
    </xf>
    <xf numFmtId="4" fontId="1" fillId="0" borderId="15" xfId="0" applyNumberFormat="1" applyFont="1" applyFill="1" applyBorder="1" applyAlignment="1">
      <alignment horizontal="right" vertical="top" wrapText="1"/>
    </xf>
    <xf numFmtId="4" fontId="1" fillId="0" borderId="16" xfId="0" applyNumberFormat="1" applyFont="1" applyFill="1" applyBorder="1" applyAlignment="1">
      <alignment horizontal="right" vertical="top" wrapText="1"/>
    </xf>
    <xf numFmtId="4" fontId="1" fillId="0" borderId="17" xfId="0" applyNumberFormat="1" applyFont="1" applyFill="1" applyBorder="1" applyAlignment="1">
      <alignment horizontal="right" vertical="justify"/>
    </xf>
    <xf numFmtId="4" fontId="1" fillId="0" borderId="16" xfId="0" applyNumberFormat="1" applyFont="1" applyFill="1" applyBorder="1" applyAlignment="1">
      <alignment horizontal="right" vertical="justify"/>
    </xf>
    <xf numFmtId="1" fontId="2" fillId="0" borderId="17" xfId="0" applyNumberFormat="1" applyFont="1" applyFill="1" applyBorder="1" applyAlignment="1">
      <alignment horizontal="center" vertical="top" wrapText="1"/>
    </xf>
    <xf numFmtId="1" fontId="0" fillId="0" borderId="15" xfId="0" applyNumberFormat="1" applyFill="1" applyBorder="1" applyAlignment="1">
      <alignment horizontal="center" vertical="top" wrapText="1"/>
    </xf>
    <xf numFmtId="1" fontId="0" fillId="0" borderId="16" xfId="0" applyNumberForma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horizontal="center" vertical="top" wrapText="1"/>
    </xf>
    <xf numFmtId="4" fontId="5" fillId="0" borderId="16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center" vertical="justify"/>
    </xf>
    <xf numFmtId="4" fontId="5" fillId="0" borderId="16" xfId="0" applyNumberFormat="1" applyFont="1" applyFill="1" applyBorder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2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right" vertical="justify"/>
    </xf>
    <xf numFmtId="0" fontId="6" fillId="0" borderId="19" xfId="0" applyFont="1" applyBorder="1" applyAlignment="1">
      <alignment horizontal="right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48"/>
  <sheetViews>
    <sheetView showGridLines="0" tabSelected="1" zoomScalePageLayoutView="0" workbookViewId="0" topLeftCell="A1">
      <selection activeCell="K38" sqref="K38"/>
    </sheetView>
  </sheetViews>
  <sheetFormatPr defaultColWidth="9.140625" defaultRowHeight="12.75"/>
  <cols>
    <col min="1" max="1" width="35.140625" style="1" customWidth="1"/>
    <col min="2" max="2" width="10.28125" style="7" customWidth="1"/>
    <col min="3" max="3" width="8.7109375" style="7" customWidth="1"/>
    <col min="4" max="4" width="10.421875" style="7" customWidth="1"/>
    <col min="5" max="5" width="9.421875" style="3" customWidth="1"/>
    <col min="6" max="7" width="9.00390625" style="3" customWidth="1"/>
    <col min="8" max="8" width="12.7109375" style="3" customWidth="1"/>
    <col min="9" max="16384" width="9.140625" style="1" customWidth="1"/>
  </cols>
  <sheetData>
    <row r="1" spans="1:8" ht="12.75">
      <c r="A1" s="47" t="s">
        <v>35</v>
      </c>
      <c r="B1" s="48"/>
      <c r="C1" s="48"/>
      <c r="D1" s="48"/>
      <c r="E1" s="48"/>
      <c r="F1" s="48"/>
      <c r="G1" s="48"/>
      <c r="H1" s="48"/>
    </row>
    <row r="2" spans="1:11" ht="12.75" customHeight="1">
      <c r="A2" s="48"/>
      <c r="B2" s="48"/>
      <c r="C2" s="48"/>
      <c r="D2" s="48"/>
      <c r="E2" s="48"/>
      <c r="F2" s="48"/>
      <c r="G2" s="48"/>
      <c r="H2" s="48"/>
      <c r="I2" s="31"/>
      <c r="J2" s="31"/>
      <c r="K2" s="31"/>
    </row>
    <row r="3" spans="1:8" ht="12.75">
      <c r="A3" s="47"/>
      <c r="B3" s="48"/>
      <c r="C3" s="48"/>
      <c r="D3" s="48"/>
      <c r="E3" s="48"/>
      <c r="F3" s="48"/>
      <c r="G3" s="48"/>
      <c r="H3" s="48"/>
    </row>
    <row r="4" spans="1:8" s="12" customFormat="1" ht="18.75" customHeight="1">
      <c r="A4" s="49" t="s">
        <v>0</v>
      </c>
      <c r="B4" s="54" t="s">
        <v>22</v>
      </c>
      <c r="C4" s="37">
        <v>1</v>
      </c>
      <c r="D4" s="52"/>
      <c r="E4" s="37">
        <v>2</v>
      </c>
      <c r="F4" s="38"/>
      <c r="G4" s="38"/>
      <c r="H4" s="39"/>
    </row>
    <row r="5" spans="1:8" s="12" customFormat="1" ht="31.5" customHeight="1">
      <c r="A5" s="50"/>
      <c r="B5" s="55"/>
      <c r="C5" s="40" t="s">
        <v>23</v>
      </c>
      <c r="D5" s="53"/>
      <c r="E5" s="40" t="s">
        <v>21</v>
      </c>
      <c r="F5" s="41"/>
      <c r="G5" s="41"/>
      <c r="H5" s="42"/>
    </row>
    <row r="6" spans="1:8" s="30" customFormat="1" ht="21" customHeight="1">
      <c r="A6" s="50"/>
      <c r="B6" s="24"/>
      <c r="C6" s="25"/>
      <c r="D6" s="26">
        <v>0.5</v>
      </c>
      <c r="E6" s="25"/>
      <c r="F6" s="27">
        <v>0.25</v>
      </c>
      <c r="G6" s="28"/>
      <c r="H6" s="29">
        <v>0.25</v>
      </c>
    </row>
    <row r="7" spans="1:8" s="12" customFormat="1" ht="12.75">
      <c r="A7" s="51"/>
      <c r="B7" s="17">
        <v>344530</v>
      </c>
      <c r="C7" s="13" t="s">
        <v>2</v>
      </c>
      <c r="D7" s="13" t="s">
        <v>4</v>
      </c>
      <c r="E7" s="13" t="s">
        <v>1</v>
      </c>
      <c r="F7" s="13" t="s">
        <v>4</v>
      </c>
      <c r="G7" s="15" t="s">
        <v>1</v>
      </c>
      <c r="H7" s="15" t="s">
        <v>4</v>
      </c>
    </row>
    <row r="8" spans="1:8" s="12" customFormat="1" ht="12.75" customHeight="1">
      <c r="A8" s="14"/>
      <c r="B8" s="16"/>
      <c r="C8" s="13"/>
      <c r="D8" s="13"/>
      <c r="E8" s="43" t="s">
        <v>27</v>
      </c>
      <c r="F8" s="44"/>
      <c r="G8" s="45" t="s">
        <v>28</v>
      </c>
      <c r="H8" s="46"/>
    </row>
    <row r="9" spans="1:8" s="23" customFormat="1" ht="15" customHeight="1">
      <c r="A9" s="21"/>
      <c r="B9" s="16"/>
      <c r="C9" s="22"/>
      <c r="D9" s="22">
        <f>B7*D6</f>
        <v>172265</v>
      </c>
      <c r="E9" s="33">
        <f>F6*B7</f>
        <v>86132.5</v>
      </c>
      <c r="F9" s="34"/>
      <c r="G9" s="35">
        <f>H6*B7</f>
        <v>86132.5</v>
      </c>
      <c r="H9" s="36"/>
    </row>
    <row r="10" spans="1:8" ht="12.75">
      <c r="A10" s="2" t="s">
        <v>29</v>
      </c>
      <c r="B10" s="19">
        <f aca="true" t="shared" si="0" ref="B10:B23">D10+F10+H10</f>
        <v>53230.422794000006</v>
      </c>
      <c r="C10" s="5">
        <v>1734</v>
      </c>
      <c r="D10" s="18">
        <f aca="true" t="shared" si="1" ref="D10:D23">C10*$D$25</f>
        <v>35804.656794</v>
      </c>
      <c r="E10" s="10">
        <v>147</v>
      </c>
      <c r="F10" s="20">
        <f aca="true" t="shared" si="2" ref="F10:F23">ROUND($E$25*E10,2)</f>
        <v>8121.54</v>
      </c>
      <c r="G10" s="32">
        <v>136</v>
      </c>
      <c r="H10" s="20">
        <f aca="true" t="shared" si="3" ref="H10:H23">ROUND($G$25*G10,3)</f>
        <v>9304.226</v>
      </c>
    </row>
    <row r="11" spans="1:8" ht="12.75">
      <c r="A11" s="2" t="s">
        <v>14</v>
      </c>
      <c r="B11" s="19">
        <f t="shared" si="0"/>
        <v>31268.65347808</v>
      </c>
      <c r="C11" s="5">
        <v>898.88</v>
      </c>
      <c r="D11" s="18">
        <f t="shared" si="1"/>
        <v>18560.60547808</v>
      </c>
      <c r="E11" s="10">
        <v>126</v>
      </c>
      <c r="F11" s="20">
        <f t="shared" si="2"/>
        <v>6961.32</v>
      </c>
      <c r="G11" s="32">
        <v>84</v>
      </c>
      <c r="H11" s="20">
        <f t="shared" si="3"/>
        <v>5746.728</v>
      </c>
    </row>
    <row r="12" spans="1:8" ht="14.25" customHeight="1">
      <c r="A12" s="2" t="s">
        <v>9</v>
      </c>
      <c r="B12" s="19">
        <f t="shared" si="0"/>
        <v>30009.013115809998</v>
      </c>
      <c r="C12" s="5">
        <v>878.91</v>
      </c>
      <c r="D12" s="18">
        <f t="shared" si="1"/>
        <v>18148.25311581</v>
      </c>
      <c r="E12" s="10">
        <v>128</v>
      </c>
      <c r="F12" s="20">
        <f t="shared" si="2"/>
        <v>7071.82</v>
      </c>
      <c r="G12" s="32">
        <v>70</v>
      </c>
      <c r="H12" s="20">
        <f t="shared" si="3"/>
        <v>4788.94</v>
      </c>
    </row>
    <row r="13" spans="1:8" ht="12.75">
      <c r="A13" s="2" t="s">
        <v>11</v>
      </c>
      <c r="B13" s="19">
        <f t="shared" si="0"/>
        <v>34178.480205</v>
      </c>
      <c r="C13" s="5">
        <v>755</v>
      </c>
      <c r="D13" s="18">
        <f t="shared" si="1"/>
        <v>15589.686205</v>
      </c>
      <c r="E13" s="10">
        <v>147</v>
      </c>
      <c r="F13" s="20">
        <f t="shared" si="2"/>
        <v>8121.54</v>
      </c>
      <c r="G13" s="32">
        <v>153</v>
      </c>
      <c r="H13" s="20">
        <f t="shared" si="3"/>
        <v>10467.254</v>
      </c>
    </row>
    <row r="14" spans="1:8" ht="12.75">
      <c r="A14" s="2" t="s">
        <v>10</v>
      </c>
      <c r="B14" s="19">
        <f t="shared" si="0"/>
        <v>25298.74322579</v>
      </c>
      <c r="C14" s="5">
        <v>678.69</v>
      </c>
      <c r="D14" s="18">
        <f t="shared" si="1"/>
        <v>14013.992225790002</v>
      </c>
      <c r="E14" s="10">
        <v>99</v>
      </c>
      <c r="F14" s="20">
        <f t="shared" si="2"/>
        <v>5469.61</v>
      </c>
      <c r="G14" s="32">
        <v>85</v>
      </c>
      <c r="H14" s="20">
        <f t="shared" si="3"/>
        <v>5815.141</v>
      </c>
    </row>
    <row r="15" spans="1:8" ht="12.75">
      <c r="A15" s="2" t="s">
        <v>16</v>
      </c>
      <c r="B15" s="19">
        <f t="shared" si="0"/>
        <v>24355.112107819998</v>
      </c>
      <c r="C15" s="5">
        <v>496.02</v>
      </c>
      <c r="D15" s="18">
        <f t="shared" si="1"/>
        <v>10242.11410782</v>
      </c>
      <c r="E15" s="10">
        <v>144</v>
      </c>
      <c r="F15" s="20">
        <f t="shared" si="2"/>
        <v>7955.79</v>
      </c>
      <c r="G15" s="32">
        <v>90</v>
      </c>
      <c r="H15" s="20">
        <f t="shared" si="3"/>
        <v>6157.208</v>
      </c>
    </row>
    <row r="16" spans="1:8" ht="12.75">
      <c r="A16" s="2" t="s">
        <v>12</v>
      </c>
      <c r="B16" s="19">
        <f t="shared" si="0"/>
        <v>19549.200171099998</v>
      </c>
      <c r="C16" s="5">
        <v>432.1</v>
      </c>
      <c r="D16" s="18">
        <f t="shared" si="1"/>
        <v>8922.2561711</v>
      </c>
      <c r="E16" s="10">
        <v>97</v>
      </c>
      <c r="F16" s="20">
        <f t="shared" si="2"/>
        <v>5359.11</v>
      </c>
      <c r="G16" s="32">
        <v>77</v>
      </c>
      <c r="H16" s="20">
        <f t="shared" si="3"/>
        <v>5267.834</v>
      </c>
    </row>
    <row r="17" spans="1:8" ht="12.75">
      <c r="A17" s="2" t="s">
        <v>18</v>
      </c>
      <c r="B17" s="19">
        <f t="shared" si="0"/>
        <v>20276.82311864</v>
      </c>
      <c r="C17" s="5">
        <v>425.04</v>
      </c>
      <c r="D17" s="18">
        <f t="shared" si="1"/>
        <v>8776.47711864</v>
      </c>
      <c r="E17" s="10">
        <v>119</v>
      </c>
      <c r="F17" s="20">
        <f t="shared" si="2"/>
        <v>6574.58</v>
      </c>
      <c r="G17" s="32">
        <v>72</v>
      </c>
      <c r="H17" s="20">
        <f t="shared" si="3"/>
        <v>4925.766</v>
      </c>
    </row>
    <row r="18" spans="1:8" ht="12.75">
      <c r="A18" s="2" t="s">
        <v>32</v>
      </c>
      <c r="B18" s="19">
        <f t="shared" si="0"/>
        <v>22891.08321939</v>
      </c>
      <c r="C18" s="5">
        <v>408.29</v>
      </c>
      <c r="D18" s="18">
        <f t="shared" si="1"/>
        <v>8430.613219390001</v>
      </c>
      <c r="E18" s="10">
        <v>128</v>
      </c>
      <c r="F18" s="20">
        <f t="shared" si="2"/>
        <v>7071.82</v>
      </c>
      <c r="G18" s="32">
        <v>108</v>
      </c>
      <c r="H18" s="20">
        <f t="shared" si="3"/>
        <v>7388.65</v>
      </c>
    </row>
    <row r="19" spans="1:8" ht="12.75">
      <c r="A19" s="2" t="s">
        <v>13</v>
      </c>
      <c r="B19" s="19">
        <f t="shared" si="0"/>
        <v>16491.18129274</v>
      </c>
      <c r="C19" s="5">
        <v>390.14</v>
      </c>
      <c r="D19" s="18">
        <f t="shared" si="1"/>
        <v>8055.8412927399995</v>
      </c>
      <c r="E19" s="10">
        <v>66</v>
      </c>
      <c r="F19" s="20">
        <f t="shared" si="2"/>
        <v>3646.4</v>
      </c>
      <c r="G19" s="32">
        <v>70</v>
      </c>
      <c r="H19" s="20">
        <f t="shared" si="3"/>
        <v>4788.94</v>
      </c>
    </row>
    <row r="20" spans="1:8" ht="12.75">
      <c r="A20" s="2" t="s">
        <v>8</v>
      </c>
      <c r="B20" s="19">
        <f t="shared" si="0"/>
        <v>18909.557881740002</v>
      </c>
      <c r="C20" s="5">
        <v>369.14</v>
      </c>
      <c r="D20" s="18">
        <f t="shared" si="1"/>
        <v>7622.22088174</v>
      </c>
      <c r="E20" s="10">
        <v>104</v>
      </c>
      <c r="F20" s="20">
        <f t="shared" si="2"/>
        <v>5745.85</v>
      </c>
      <c r="G20" s="32">
        <v>81</v>
      </c>
      <c r="H20" s="20">
        <f t="shared" si="3"/>
        <v>5541.487</v>
      </c>
    </row>
    <row r="21" spans="1:8" ht="12.75">
      <c r="A21" s="2" t="s">
        <v>33</v>
      </c>
      <c r="B21" s="19">
        <f t="shared" si="0"/>
        <v>18133.3730398</v>
      </c>
      <c r="C21" s="5">
        <v>337.8</v>
      </c>
      <c r="D21" s="18">
        <f t="shared" si="1"/>
        <v>6975.0940398</v>
      </c>
      <c r="E21" s="10">
        <v>119</v>
      </c>
      <c r="F21" s="20">
        <f t="shared" si="2"/>
        <v>6574.58</v>
      </c>
      <c r="G21" s="32">
        <v>67</v>
      </c>
      <c r="H21" s="20">
        <f t="shared" si="3"/>
        <v>4583.699</v>
      </c>
    </row>
    <row r="22" spans="1:8" ht="12.75">
      <c r="A22" s="2" t="s">
        <v>15</v>
      </c>
      <c r="B22" s="19">
        <f t="shared" si="0"/>
        <v>15549.327751050001</v>
      </c>
      <c r="C22" s="5">
        <v>286.55</v>
      </c>
      <c r="D22" s="18">
        <f t="shared" si="1"/>
        <v>5916.85375105</v>
      </c>
      <c r="E22" s="10">
        <v>79</v>
      </c>
      <c r="F22" s="20">
        <f t="shared" si="2"/>
        <v>4364.64</v>
      </c>
      <c r="G22" s="32">
        <v>77</v>
      </c>
      <c r="H22" s="20">
        <f t="shared" si="3"/>
        <v>5267.834</v>
      </c>
    </row>
    <row r="23" spans="1:8" ht="12.75">
      <c r="A23" s="2" t="s">
        <v>31</v>
      </c>
      <c r="B23" s="19">
        <f t="shared" si="0"/>
        <v>14389.05073474</v>
      </c>
      <c r="C23" s="5">
        <v>252.14</v>
      </c>
      <c r="D23" s="18">
        <f t="shared" si="1"/>
        <v>5206.33573474</v>
      </c>
      <c r="E23" s="10">
        <v>56</v>
      </c>
      <c r="F23" s="20">
        <f t="shared" si="2"/>
        <v>3093.92</v>
      </c>
      <c r="G23" s="32">
        <v>89</v>
      </c>
      <c r="H23" s="20">
        <f t="shared" si="3"/>
        <v>6088.795</v>
      </c>
    </row>
    <row r="24" spans="1:8" ht="12.75">
      <c r="A24" s="11" t="s">
        <v>5</v>
      </c>
      <c r="B24" s="8">
        <f>SUM(B10:B23)</f>
        <v>344530.0221356999</v>
      </c>
      <c r="C24" s="8">
        <f aca="true" t="shared" si="4" ref="C24:H24">SUM(C10:C23)</f>
        <v>8342.7</v>
      </c>
      <c r="D24" s="8">
        <f t="shared" si="4"/>
        <v>172265.0001357</v>
      </c>
      <c r="E24" s="8">
        <f t="shared" si="4"/>
        <v>1559</v>
      </c>
      <c r="F24" s="8">
        <f t="shared" si="4"/>
        <v>86132.52</v>
      </c>
      <c r="G24" s="8">
        <f t="shared" si="4"/>
        <v>1259</v>
      </c>
      <c r="H24" s="8">
        <f t="shared" si="4"/>
        <v>86132.50200000001</v>
      </c>
    </row>
    <row r="25" spans="1:8" ht="12.75">
      <c r="A25" s="2" t="s">
        <v>3</v>
      </c>
      <c r="B25" s="6"/>
      <c r="C25" s="9"/>
      <c r="D25" s="9">
        <f>ROUND(D9/C24,6)</f>
        <v>20.648591</v>
      </c>
      <c r="E25" s="4">
        <f>ROUND(B7*25%/E24,6)</f>
        <v>55.248557</v>
      </c>
      <c r="F25" s="4"/>
      <c r="G25" s="4">
        <f>ROUND(B7*25%/G24,6)</f>
        <v>68.413423</v>
      </c>
      <c r="H25" s="4"/>
    </row>
    <row r="26" spans="5:8" ht="12.75">
      <c r="E26" s="7"/>
      <c r="F26" s="7"/>
      <c r="H26" s="7"/>
    </row>
    <row r="28" spans="1:8" ht="12.75">
      <c r="A28" s="1" t="s">
        <v>6</v>
      </c>
      <c r="B28" s="1" t="s">
        <v>17</v>
      </c>
      <c r="C28" s="1"/>
      <c r="D28" s="1"/>
      <c r="E28" s="1" t="s">
        <v>24</v>
      </c>
      <c r="F28" s="1"/>
      <c r="G28" s="1"/>
      <c r="H28" s="1"/>
    </row>
    <row r="29" spans="1:8" ht="12.75">
      <c r="A29" s="1" t="s">
        <v>7</v>
      </c>
      <c r="B29" s="1" t="s">
        <v>34</v>
      </c>
      <c r="C29" s="1"/>
      <c r="D29" s="1"/>
      <c r="E29" s="1" t="s">
        <v>25</v>
      </c>
      <c r="F29" s="1"/>
      <c r="G29" s="1"/>
      <c r="H29" s="1"/>
    </row>
    <row r="31" spans="1:8" ht="12.75">
      <c r="A31" s="3"/>
      <c r="B31" s="3"/>
      <c r="C31" s="3"/>
      <c r="D31" s="3"/>
      <c r="E31" s="1"/>
      <c r="F31" s="1"/>
      <c r="G31" s="1"/>
      <c r="H31" s="1"/>
    </row>
    <row r="32" spans="1:8" ht="12.75">
      <c r="A32" s="3"/>
      <c r="B32" s="3"/>
      <c r="C32" s="3"/>
      <c r="D32" s="3"/>
      <c r="E32" s="1"/>
      <c r="F32" s="1"/>
      <c r="G32" s="1"/>
      <c r="H32" s="1"/>
    </row>
    <row r="33" spans="1:8" ht="12.75">
      <c r="A33" s="3" t="s">
        <v>26</v>
      </c>
      <c r="B33" s="3" t="s">
        <v>19</v>
      </c>
      <c r="C33" s="3"/>
      <c r="D33" s="3"/>
      <c r="E33" s="1"/>
      <c r="F33" s="1"/>
      <c r="G33" s="1"/>
      <c r="H33" s="1"/>
    </row>
    <row r="34" spans="1:8" ht="12.75">
      <c r="A34" s="3" t="s">
        <v>30</v>
      </c>
      <c r="B34" s="3" t="s">
        <v>20</v>
      </c>
      <c r="C34" s="3"/>
      <c r="D34" s="3" t="s">
        <v>36</v>
      </c>
      <c r="E34" s="1"/>
      <c r="F34" s="1"/>
      <c r="G34" s="1"/>
      <c r="H34" s="1"/>
    </row>
    <row r="35" spans="1:8" ht="12.75">
      <c r="A35" s="3"/>
      <c r="B35" s="3"/>
      <c r="C35" s="3"/>
      <c r="D35" s="3"/>
      <c r="E35" s="1"/>
      <c r="F35" s="1"/>
      <c r="G35" s="1"/>
      <c r="H35" s="1"/>
    </row>
    <row r="36" spans="1:9" ht="12.75">
      <c r="A36" s="3"/>
      <c r="B36" s="3"/>
      <c r="C36" s="3"/>
      <c r="D36" s="3"/>
      <c r="I36" s="3"/>
    </row>
    <row r="37" spans="1:8" ht="12.75">
      <c r="A37" s="3"/>
      <c r="B37" s="3"/>
      <c r="C37" s="3"/>
      <c r="D37" s="3"/>
      <c r="E37" s="1"/>
      <c r="F37" s="1"/>
      <c r="G37" s="1"/>
      <c r="H37" s="1"/>
    </row>
    <row r="38" spans="1:8" ht="12.75">
      <c r="A38" s="3"/>
      <c r="B38" s="3"/>
      <c r="C38" s="3"/>
      <c r="D38" s="3"/>
      <c r="E38" s="1"/>
      <c r="F38" s="1"/>
      <c r="G38" s="1"/>
      <c r="H38" s="1"/>
    </row>
    <row r="39" spans="1:8" ht="12.75">
      <c r="A39" s="3"/>
      <c r="B39" s="3"/>
      <c r="C39" s="3"/>
      <c r="D39" s="3"/>
      <c r="E39" s="1"/>
      <c r="F39" s="1"/>
      <c r="G39" s="1"/>
      <c r="H39" s="1"/>
    </row>
    <row r="40" spans="1:8" ht="12.75">
      <c r="A40" s="3"/>
      <c r="B40" s="3"/>
      <c r="C40" s="3"/>
      <c r="D40" s="3"/>
      <c r="E40" s="1"/>
      <c r="F40" s="1"/>
      <c r="G40" s="1"/>
      <c r="H40" s="1"/>
    </row>
    <row r="41" spans="1:8" ht="12.75">
      <c r="A41" s="3"/>
      <c r="B41" s="3"/>
      <c r="C41" s="3"/>
      <c r="D41" s="3"/>
      <c r="E41" s="1"/>
      <c r="F41" s="1"/>
      <c r="G41" s="1"/>
      <c r="H41" s="1"/>
    </row>
    <row r="42" spans="1:8" ht="12.75">
      <c r="A42" s="3"/>
      <c r="B42" s="3"/>
      <c r="C42" s="3"/>
      <c r="D42" s="3"/>
      <c r="E42" s="1"/>
      <c r="F42" s="1"/>
      <c r="G42" s="1"/>
      <c r="H42" s="1"/>
    </row>
    <row r="43" spans="1:8" ht="12.75">
      <c r="A43" s="3"/>
      <c r="B43" s="3"/>
      <c r="C43" s="3"/>
      <c r="D43" s="3"/>
      <c r="E43" s="1"/>
      <c r="F43" s="1"/>
      <c r="G43" s="1"/>
      <c r="H43" s="1"/>
    </row>
    <row r="44" spans="1:8" ht="12.75">
      <c r="A44" s="3"/>
      <c r="B44" s="3"/>
      <c r="C44" s="3"/>
      <c r="D44" s="3"/>
      <c r="E44" s="1"/>
      <c r="F44" s="1"/>
      <c r="G44" s="1"/>
      <c r="H44" s="1"/>
    </row>
    <row r="45" spans="1:8" ht="12.75">
      <c r="A45" s="3"/>
      <c r="B45" s="3"/>
      <c r="C45" s="3"/>
      <c r="D45" s="3"/>
      <c r="E45" s="1"/>
      <c r="F45" s="1"/>
      <c r="G45" s="1"/>
      <c r="H45" s="1"/>
    </row>
    <row r="46" spans="1:8" ht="12.75">
      <c r="A46" s="3"/>
      <c r="B46" s="3"/>
      <c r="C46" s="3"/>
      <c r="D46" s="3"/>
      <c r="E46" s="1"/>
      <c r="F46" s="1"/>
      <c r="G46" s="1"/>
      <c r="H46" s="1"/>
    </row>
    <row r="47" spans="1:8" ht="12.75">
      <c r="A47" s="3"/>
      <c r="B47" s="3"/>
      <c r="C47" s="3"/>
      <c r="D47" s="3"/>
      <c r="E47" s="1"/>
      <c r="F47" s="1"/>
      <c r="G47" s="1"/>
      <c r="H47" s="1"/>
    </row>
    <row r="48" spans="1:8" ht="12.75">
      <c r="A48" s="3"/>
      <c r="B48" s="3"/>
      <c r="C48" s="3"/>
      <c r="D48" s="3"/>
      <c r="E48" s="1"/>
      <c r="F48" s="1"/>
      <c r="G48" s="1"/>
      <c r="H48" s="1"/>
    </row>
  </sheetData>
  <sheetProtection/>
  <mergeCells count="12">
    <mergeCell ref="A1:H2"/>
    <mergeCell ref="A3:H3"/>
    <mergeCell ref="A4:A7"/>
    <mergeCell ref="C4:D4"/>
    <mergeCell ref="C5:D5"/>
    <mergeCell ref="B4:B5"/>
    <mergeCell ref="E9:F9"/>
    <mergeCell ref="G9:H9"/>
    <mergeCell ref="E4:H4"/>
    <mergeCell ref="E5:H5"/>
    <mergeCell ref="E8:F8"/>
    <mergeCell ref="G8:H8"/>
  </mergeCells>
  <printOptions/>
  <pageMargins left="0.41" right="0" top="0.68" bottom="0.7" header="0.15748031496063" footer="0.196850393700787"/>
  <pageSetup horizontalDpi="600" verticalDpi="600" orientation="landscape" paperSize="9" scale="9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Admin</cp:lastModifiedBy>
  <cp:lastPrinted>2014-09-29T09:16:32Z</cp:lastPrinted>
  <dcterms:created xsi:type="dcterms:W3CDTF">2003-01-21T08:22:40Z</dcterms:created>
  <dcterms:modified xsi:type="dcterms:W3CDTF">2016-01-08T09:42:27Z</dcterms:modified>
  <cp:category/>
  <cp:version/>
  <cp:contentType/>
  <cp:contentStatus/>
</cp:coreProperties>
</file>